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E:\Ida_Hystad\101_AquaSim\01_AquaSim kurs\05-Tutorials-functionality\13-Eigenperiods\"/>
    </mc:Choice>
  </mc:AlternateContent>
  <xr:revisionPtr revIDLastSave="0" documentId="13_ncr:1_{B25B8173-488B-4B1E-8DE0-931E8F2C16AC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Case study - Barge" sheetId="1" r:id="rId1"/>
    <sheet name="Case study - Wind turbin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C25" i="2" s="1"/>
  <c r="B27" i="2"/>
  <c r="B26" i="2"/>
  <c r="B25" i="2"/>
  <c r="F21" i="2"/>
  <c r="C27" i="2" s="1"/>
  <c r="D21" i="2"/>
  <c r="C26" i="2" s="1"/>
  <c r="A49" i="1"/>
  <c r="B30" i="1"/>
  <c r="B31" i="1"/>
  <c r="B32" i="1"/>
  <c r="B33" i="1"/>
  <c r="B34" i="1"/>
  <c r="B35" i="1"/>
  <c r="B36" i="1"/>
  <c r="B37" i="1"/>
  <c r="B38" i="1"/>
  <c r="B29" i="1"/>
  <c r="R37" i="1"/>
  <c r="R38" i="1"/>
  <c r="R39" i="1"/>
  <c r="R36" i="1"/>
  <c r="R30" i="1"/>
  <c r="R31" i="1"/>
  <c r="R32" i="1"/>
  <c r="R33" i="1"/>
  <c r="R34" i="1"/>
  <c r="R35" i="1"/>
  <c r="R29" i="1"/>
  <c r="A30" i="1"/>
  <c r="A31" i="1"/>
  <c r="A32" i="1"/>
  <c r="A33" i="1"/>
  <c r="A34" i="1"/>
  <c r="A35" i="1"/>
  <c r="A36" i="1"/>
  <c r="A37" i="1"/>
  <c r="A38" i="1"/>
  <c r="A29" i="1"/>
  <c r="F11" i="1"/>
  <c r="F12" i="1"/>
  <c r="F13" i="1"/>
  <c r="F14" i="1"/>
  <c r="E4" i="1"/>
  <c r="D6" i="1"/>
  <c r="F6" i="1" s="1"/>
  <c r="B4" i="1"/>
  <c r="B5" i="1"/>
  <c r="D5" i="1" s="1"/>
  <c r="F5" i="1" s="1"/>
  <c r="B6" i="1"/>
  <c r="B7" i="1"/>
  <c r="D7" i="1" s="1"/>
  <c r="F7" i="1" s="1"/>
  <c r="B8" i="1"/>
  <c r="D8" i="1" s="1"/>
  <c r="F8" i="1" s="1"/>
  <c r="B9" i="1"/>
  <c r="D9" i="1" s="1"/>
  <c r="F9" i="1" s="1"/>
  <c r="B10" i="1"/>
  <c r="D10" i="1" s="1"/>
  <c r="F10" i="1" s="1"/>
  <c r="B11" i="1"/>
  <c r="D11" i="1" s="1"/>
  <c r="B12" i="1"/>
  <c r="D12" i="1" s="1"/>
  <c r="B13" i="1"/>
  <c r="D13" i="1" s="1"/>
  <c r="B14" i="1"/>
  <c r="D14" i="1" s="1"/>
</calcChain>
</file>

<file path=xl/sharedStrings.xml><?xml version="1.0" encoding="utf-8"?>
<sst xmlns="http://schemas.openxmlformats.org/spreadsheetml/2006/main" count="57" uniqueCount="40">
  <si>
    <t>Displacement &gt; Displacement Y [m]</t>
  </si>
  <si>
    <t>F_y</t>
  </si>
  <si>
    <t>r_y</t>
  </si>
  <si>
    <t>K</t>
  </si>
  <si>
    <t>Stiffness [N/m]</t>
  </si>
  <si>
    <t>Net horizontal force [N]</t>
  </si>
  <si>
    <t>From AquaView</t>
  </si>
  <si>
    <t>Rope 1</t>
  </si>
  <si>
    <t>Rope 2</t>
  </si>
  <si>
    <t>Rope 3</t>
  </si>
  <si>
    <t>Rope 4</t>
  </si>
  <si>
    <t>Rope 5</t>
  </si>
  <si>
    <t>Rope 6</t>
  </si>
  <si>
    <t>Rope 7</t>
  </si>
  <si>
    <t>Rope 8</t>
  </si>
  <si>
    <t>Step</t>
  </si>
  <si>
    <t>Eigenperiod [s]</t>
  </si>
  <si>
    <t>T</t>
  </si>
  <si>
    <t>Total mass of beam elements [kg]</t>
  </si>
  <si>
    <t>Added mass y [kg]</t>
  </si>
  <si>
    <t>M</t>
  </si>
  <si>
    <t>Mass [kg]</t>
  </si>
  <si>
    <t>Eigen period found from stiffness and mass</t>
  </si>
  <si>
    <t>From MassStiffness_01.key.txt</t>
  </si>
  <si>
    <t>From MassStiffness_01val.txt</t>
  </si>
  <si>
    <t>Eigen periods from direct calculation in AquaSim</t>
  </si>
  <si>
    <t>From Direct_01eigen1.avz</t>
  </si>
  <si>
    <t>From Direct_01eigen2.avz</t>
  </si>
  <si>
    <t>Eigen periods from dynamic analysis</t>
  </si>
  <si>
    <t>From Dynamic_01.avz</t>
  </si>
  <si>
    <t>Time [s]</t>
  </si>
  <si>
    <t>Eigen period for wind turbines</t>
  </si>
  <si>
    <t>Turbine Only</t>
  </si>
  <si>
    <t>Turbine Jacket</t>
  </si>
  <si>
    <t>Static [s]</t>
  </si>
  <si>
    <t>Dynamic [s]</t>
  </si>
  <si>
    <t>Turbine Tower</t>
  </si>
  <si>
    <t>turbine-only_01eigen2.avz</t>
  </si>
  <si>
    <t>turbine-tower_01eigen2.avz</t>
  </si>
  <si>
    <t>turbine-jacket_01eigen2.avz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</si>
</sst>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2" fillId="0" borderId="1" xfId="0" applyFont="1" applyBorder="1"/>
    <xf numFmtId="0" fontId="0" fillId="0" borderId="1" xfId="0" applyBorder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Direct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'Case study - Barge'!$A$29:$A$38</c:f>
              <c:numCache>
                <c:formatCode>0.00</c:formatCode>
                <c:ptCount val="10"/>
                <c:pt idx="0">
                  <c:v>6.3435549999999993E-2</c:v>
                </c:pt>
                <c:pt idx="1">
                  <c:v>0.30723595000000004</c:v>
                </c:pt>
                <c:pt idx="2">
                  <c:v>0.75990019999999991</c:v>
                </c:pt>
                <c:pt idx="3">
                  <c:v>1.3838865</c:v>
                </c:pt>
                <c:pt idx="4">
                  <c:v>2.1584915000000002</c:v>
                </c:pt>
                <c:pt idx="5">
                  <c:v>3.0500734999999999</c:v>
                </c:pt>
                <c:pt idx="6">
                  <c:v>4.0313369999999997</c:v>
                </c:pt>
                <c:pt idx="7">
                  <c:v>5.0616254999999999</c:v>
                </c:pt>
                <c:pt idx="8">
                  <c:v>6.1161910000000006</c:v>
                </c:pt>
                <c:pt idx="9">
                  <c:v>7.2107445000000006</c:v>
                </c:pt>
              </c:numCache>
            </c:numRef>
          </c:xVal>
          <c:yVal>
            <c:numRef>
              <c:f>'Case study - Barge'!$B$29:$B$38</c:f>
              <c:numCache>
                <c:formatCode>0.0</c:formatCode>
                <c:ptCount val="10"/>
                <c:pt idx="0">
                  <c:v>69.536410000000004</c:v>
                </c:pt>
                <c:pt idx="1">
                  <c:v>69.533760000000001</c:v>
                </c:pt>
                <c:pt idx="2">
                  <c:v>69.01464</c:v>
                </c:pt>
                <c:pt idx="3">
                  <c:v>67.224345</c:v>
                </c:pt>
                <c:pt idx="4">
                  <c:v>65.529564999999991</c:v>
                </c:pt>
                <c:pt idx="5">
                  <c:v>64.162390000000002</c:v>
                </c:pt>
                <c:pt idx="6">
                  <c:v>61.488020000000006</c:v>
                </c:pt>
                <c:pt idx="7">
                  <c:v>58.743395</c:v>
                </c:pt>
                <c:pt idx="8">
                  <c:v>56.724104999999994</c:v>
                </c:pt>
                <c:pt idx="9">
                  <c:v>55.120004999999999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04-45AA-86F7-5D5C5B21E5F3}"/>
            </c:ext>
          </c:extLst>
        </c:ser>
        <c:ser>
          <c:idx val="1"/>
          <c:order val="1"/>
          <c:tx>
            <c:v>Stiffness and mass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study - Barge'!$A$29:$A$38</c:f>
              <c:numCache>
                <c:formatCode>0.00</c:formatCode>
                <c:ptCount val="10"/>
                <c:pt idx="0">
                  <c:v>6.3435549999999993E-2</c:v>
                </c:pt>
                <c:pt idx="1">
                  <c:v>0.30723595000000004</c:v>
                </c:pt>
                <c:pt idx="2">
                  <c:v>0.75990019999999991</c:v>
                </c:pt>
                <c:pt idx="3">
                  <c:v>1.3838865</c:v>
                </c:pt>
                <c:pt idx="4">
                  <c:v>2.1584915000000002</c:v>
                </c:pt>
                <c:pt idx="5">
                  <c:v>3.0500734999999999</c:v>
                </c:pt>
                <c:pt idx="6">
                  <c:v>4.0313369999999997</c:v>
                </c:pt>
                <c:pt idx="7">
                  <c:v>5.0616254999999999</c:v>
                </c:pt>
                <c:pt idx="8">
                  <c:v>6.1161910000000006</c:v>
                </c:pt>
                <c:pt idx="9">
                  <c:v>7.2107445000000006</c:v>
                </c:pt>
              </c:numCache>
            </c:numRef>
          </c:xVal>
          <c:yVal>
            <c:numRef>
              <c:f>'Case study - Barge'!$F$5:$F$14</c:f>
              <c:numCache>
                <c:formatCode>0.0</c:formatCode>
                <c:ptCount val="10"/>
                <c:pt idx="0">
                  <c:v>73.815785129633596</c:v>
                </c:pt>
                <c:pt idx="1">
                  <c:v>72.894840776407889</c:v>
                </c:pt>
                <c:pt idx="2">
                  <c:v>70.282593448790763</c:v>
                </c:pt>
                <c:pt idx="3">
                  <c:v>68.264787897676555</c:v>
                </c:pt>
                <c:pt idx="4">
                  <c:v>66.675140639830786</c:v>
                </c:pt>
                <c:pt idx="5">
                  <c:v>64.054588125541684</c:v>
                </c:pt>
                <c:pt idx="6">
                  <c:v>62.126687339836337</c:v>
                </c:pt>
                <c:pt idx="7">
                  <c:v>58.564243118512614</c:v>
                </c:pt>
                <c:pt idx="8">
                  <c:v>56.421721248640196</c:v>
                </c:pt>
                <c:pt idx="9">
                  <c:v>54.760469497891407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04-45AA-86F7-5D5C5B21E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0718400"/>
        <c:axId val="1241392944"/>
      </c:scatterChart>
      <c:valAx>
        <c:axId val="125071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Displacement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41392944"/>
        <c:crosses val="autoZero"/>
        <c:crossBetween val="midCat"/>
      </c:valAx>
      <c:valAx>
        <c:axId val="124139294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Eigen</a:t>
                </a:r>
                <a:r>
                  <a:rPr lang="nb-NO" baseline="0"/>
                  <a:t> period [s]</a:t>
                </a:r>
                <a:endParaRPr lang="nb-N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1250718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Static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cat>
            <c:strRef>
              <c:f>'Case study - Wind turbine'!$A$25:$A$27</c:f>
              <c:strCache>
                <c:ptCount val="3"/>
                <c:pt idx="0">
                  <c:v>Turbine Only</c:v>
                </c:pt>
                <c:pt idx="1">
                  <c:v>Turbine Tower</c:v>
                </c:pt>
                <c:pt idx="2">
                  <c:v>Turbine Jacket</c:v>
                </c:pt>
              </c:strCache>
            </c:strRef>
          </c:cat>
          <c:val>
            <c:numRef>
              <c:f>'Case study - Wind turbine'!$B$25:$B$27</c:f>
              <c:numCache>
                <c:formatCode>General</c:formatCode>
                <c:ptCount val="3"/>
                <c:pt idx="0">
                  <c:v>2.8</c:v>
                </c:pt>
                <c:pt idx="1">
                  <c:v>2.89</c:v>
                </c:pt>
                <c:pt idx="2">
                  <c:v>2.99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B-442E-B84D-B49276E98B8C}"/>
            </c:ext>
          </c:extLst>
        </c:ser>
        <c:ser>
          <c:idx val="1"/>
          <c:order val="1"/>
          <c:tx>
            <c:v>Dynamic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11"/>
            <c:spPr>
              <a:noFill/>
              <a:ln w="22225">
                <a:solidFill>
                  <a:schemeClr val="accent2"/>
                </a:solidFill>
              </a:ln>
              <a:effectLst/>
            </c:spPr>
          </c:marker>
          <c:val>
            <c:numRef>
              <c:f>'Case study - Wind turbine'!$C$25:$C$27</c:f>
              <c:numCache>
                <c:formatCode>0.0</c:formatCode>
                <c:ptCount val="3"/>
                <c:pt idx="0">
                  <c:v>2.6528718181818185</c:v>
                </c:pt>
                <c:pt idx="1">
                  <c:v>2.7224550000000001</c:v>
                </c:pt>
                <c:pt idx="2">
                  <c:v>2.8581306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B-442E-B84D-B49276E98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355615"/>
        <c:axId val="516468368"/>
      </c:lineChart>
      <c:catAx>
        <c:axId val="947355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16468368"/>
        <c:crosses val="autoZero"/>
        <c:auto val="1"/>
        <c:lblAlgn val="ctr"/>
        <c:lblOffset val="100"/>
        <c:noMultiLvlLbl val="0"/>
      </c:catAx>
      <c:valAx>
        <c:axId val="516468368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b-NO"/>
                  <a:t>Eigen periods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947355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26</xdr:row>
      <xdr:rowOff>166687</xdr:rowOff>
    </xdr:from>
    <xdr:to>
      <xdr:col>7</xdr:col>
      <xdr:colOff>561975</xdr:colOff>
      <xdr:row>41</xdr:row>
      <xdr:rowOff>52387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B5E9B99-896E-205F-83E5-7BEF62EDC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3</xdr:row>
      <xdr:rowOff>4762</xdr:rowOff>
    </xdr:from>
    <xdr:to>
      <xdr:col>13</xdr:col>
      <xdr:colOff>0</xdr:colOff>
      <xdr:row>18</xdr:row>
      <xdr:rowOff>133350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989F97C4-59E5-707C-C423-6139EFF29F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opLeftCell="A24" workbookViewId="0">
      <selection activeCell="C48" sqref="C48"/>
    </sheetView>
  </sheetViews>
  <sheetFormatPr baseColWidth="10" defaultColWidth="9.140625" defaultRowHeight="15" x14ac:dyDescent="0.25"/>
  <cols>
    <col min="1" max="1" width="33.85546875" customWidth="1"/>
    <col min="2" max="2" width="22.42578125" customWidth="1"/>
    <col min="3" max="3" width="32.140625" customWidth="1"/>
    <col min="4" max="4" width="16" customWidth="1"/>
    <col min="5" max="5" width="15.85546875" customWidth="1"/>
    <col min="6" max="6" width="15.28515625" customWidth="1"/>
  </cols>
  <sheetData>
    <row r="1" spans="1:20" ht="18.75" x14ac:dyDescent="0.3">
      <c r="A1" s="5" t="s">
        <v>22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x14ac:dyDescent="0.25">
      <c r="B2" s="3" t="s">
        <v>1</v>
      </c>
      <c r="C2" s="3" t="s">
        <v>2</v>
      </c>
      <c r="D2" s="3" t="s">
        <v>3</v>
      </c>
      <c r="E2" s="3" t="s">
        <v>20</v>
      </c>
      <c r="F2" s="3" t="s">
        <v>17</v>
      </c>
      <c r="L2" s="3" t="s">
        <v>6</v>
      </c>
    </row>
    <row r="3" spans="1:20" x14ac:dyDescent="0.25">
      <c r="A3" t="s">
        <v>15</v>
      </c>
      <c r="B3" t="s">
        <v>5</v>
      </c>
      <c r="C3" t="s">
        <v>0</v>
      </c>
      <c r="D3" t="s">
        <v>4</v>
      </c>
      <c r="E3" t="s">
        <v>21</v>
      </c>
      <c r="F3" t="s">
        <v>16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12</v>
      </c>
      <c r="R3" t="s">
        <v>13</v>
      </c>
      <c r="S3" t="s">
        <v>14</v>
      </c>
    </row>
    <row r="4" spans="1:20" x14ac:dyDescent="0.25">
      <c r="A4">
        <v>1</v>
      </c>
      <c r="B4" s="1">
        <f t="shared" ref="B4:B14" si="0">(R5+S5)-(N5+O5)+L5+M5+P5+Q5</f>
        <v>4.0834679000000001E-4</v>
      </c>
      <c r="C4" s="2">
        <v>-1.3999999999999999E-6</v>
      </c>
      <c r="E4" s="1">
        <f>P18+P21</f>
        <v>2289805.72224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</row>
    <row r="5" spans="1:20" x14ac:dyDescent="0.25">
      <c r="A5">
        <v>2</v>
      </c>
      <c r="B5" s="1">
        <f t="shared" si="0"/>
        <v>2104.9038400000004</v>
      </c>
      <c r="C5" s="2">
        <v>0.1268725</v>
      </c>
      <c r="D5" s="1">
        <f>(B5-B4)/(C5-C4)</f>
        <v>16590.515714053166</v>
      </c>
      <c r="F5" s="4">
        <f t="shared" ref="F5:F14" si="1">2*PI()*SQRT($E$4/D5)</f>
        <v>73.815785129633596</v>
      </c>
      <c r="L5" s="1">
        <v>1.182323E-4</v>
      </c>
      <c r="M5" s="1">
        <v>1.085224E-4</v>
      </c>
      <c r="N5" s="1">
        <v>29343.8</v>
      </c>
      <c r="O5" s="1">
        <v>29343.8</v>
      </c>
      <c r="P5" s="1">
        <v>8.9865690000000002E-5</v>
      </c>
      <c r="Q5" s="1">
        <v>9.1726399999999996E-5</v>
      </c>
      <c r="R5" s="1">
        <v>29343.8</v>
      </c>
      <c r="S5" s="1">
        <v>29343.8</v>
      </c>
    </row>
    <row r="6" spans="1:20" x14ac:dyDescent="0.25">
      <c r="A6">
        <v>3</v>
      </c>
      <c r="B6" s="1">
        <f t="shared" si="0"/>
        <v>8241.7229099999968</v>
      </c>
      <c r="C6" s="2">
        <v>0.48759940000000002</v>
      </c>
      <c r="D6" s="1">
        <f t="shared" ref="D6:D14" si="2">(B6-B5)/(C6-C5)</f>
        <v>17012.368830824638</v>
      </c>
      <c r="F6" s="4">
        <f t="shared" si="1"/>
        <v>72.894840776407889</v>
      </c>
      <c r="L6" s="1">
        <v>10.63669</v>
      </c>
      <c r="M6" s="1">
        <v>10.63523</v>
      </c>
      <c r="N6" s="1">
        <v>28803.63</v>
      </c>
      <c r="O6" s="1">
        <v>28803.63</v>
      </c>
      <c r="P6" s="1">
        <v>10.635210000000001</v>
      </c>
      <c r="Q6" s="1">
        <v>10.636710000000001</v>
      </c>
      <c r="R6" s="1">
        <v>29834.81</v>
      </c>
      <c r="S6" s="1">
        <v>29834.81</v>
      </c>
    </row>
    <row r="7" spans="1:20" x14ac:dyDescent="0.25">
      <c r="A7">
        <v>4</v>
      </c>
      <c r="B7" s="1">
        <f t="shared" si="0"/>
        <v>18208.201279999997</v>
      </c>
      <c r="C7" s="2">
        <v>1.0322009999999999</v>
      </c>
      <c r="D7" s="1">
        <f t="shared" si="2"/>
        <v>18300.494104314057</v>
      </c>
      <c r="F7" s="4">
        <f t="shared" si="1"/>
        <v>70.282593448790763</v>
      </c>
      <c r="L7" s="1">
        <v>40.893430000000002</v>
      </c>
      <c r="M7" s="1">
        <v>40.868020000000001</v>
      </c>
      <c r="N7" s="1">
        <v>27023.9</v>
      </c>
      <c r="O7" s="1">
        <v>27023.9</v>
      </c>
      <c r="P7" s="1">
        <v>40.868000000000002</v>
      </c>
      <c r="Q7" s="1">
        <v>40.893459999999997</v>
      </c>
      <c r="R7" s="1">
        <v>31063</v>
      </c>
      <c r="S7" s="1">
        <v>31063</v>
      </c>
    </row>
    <row r="8" spans="1:20" x14ac:dyDescent="0.25">
      <c r="A8">
        <v>5</v>
      </c>
      <c r="B8" s="1">
        <f t="shared" si="0"/>
        <v>31852.440999999999</v>
      </c>
      <c r="C8" s="2">
        <v>1.7355719999999999</v>
      </c>
      <c r="D8" s="1">
        <f t="shared" si="2"/>
        <v>19398.35409762416</v>
      </c>
      <c r="F8" s="4">
        <f t="shared" si="1"/>
        <v>68.264787897676555</v>
      </c>
      <c r="L8" s="1">
        <v>86.615589999999997</v>
      </c>
      <c r="M8" s="1">
        <v>86.495050000000006</v>
      </c>
      <c r="N8" s="1">
        <v>24073.43</v>
      </c>
      <c r="O8" s="1">
        <v>24073.43</v>
      </c>
      <c r="P8" s="1">
        <v>86.49503</v>
      </c>
      <c r="Q8" s="1">
        <v>86.615610000000004</v>
      </c>
      <c r="R8" s="1">
        <v>33004.42</v>
      </c>
      <c r="S8" s="1">
        <v>33004.42</v>
      </c>
    </row>
    <row r="9" spans="1:20" x14ac:dyDescent="0.25">
      <c r="A9">
        <v>6</v>
      </c>
      <c r="B9" s="1">
        <f t="shared" si="0"/>
        <v>49052.035100000008</v>
      </c>
      <c r="C9" s="2">
        <v>2.5814110000000001</v>
      </c>
      <c r="D9" s="1">
        <f t="shared" si="2"/>
        <v>20334.359257494634</v>
      </c>
      <c r="F9" s="4">
        <f t="shared" si="1"/>
        <v>66.675140639830786</v>
      </c>
      <c r="L9" s="1">
        <v>145.76859999999999</v>
      </c>
      <c r="M9" s="1">
        <v>145.4119</v>
      </c>
      <c r="N9" s="1">
        <v>20323.96</v>
      </c>
      <c r="O9" s="1">
        <v>20323.96</v>
      </c>
      <c r="P9" s="1">
        <v>145.4119</v>
      </c>
      <c r="Q9" s="1">
        <v>145.76859999999999</v>
      </c>
      <c r="R9" s="1">
        <v>35959</v>
      </c>
      <c r="S9" s="1">
        <v>35959</v>
      </c>
    </row>
    <row r="10" spans="1:20" x14ac:dyDescent="0.25">
      <c r="A10">
        <v>7</v>
      </c>
      <c r="B10" s="1">
        <f t="shared" si="0"/>
        <v>69703.367999999988</v>
      </c>
      <c r="C10" s="2">
        <v>3.5187360000000001</v>
      </c>
      <c r="D10" s="1">
        <f t="shared" si="2"/>
        <v>22032.201104206099</v>
      </c>
      <c r="F10" s="4">
        <f t="shared" si="1"/>
        <v>64.054588125541684</v>
      </c>
      <c r="L10" s="1">
        <v>217.0984</v>
      </c>
      <c r="M10" s="1">
        <v>216.2791</v>
      </c>
      <c r="N10" s="1">
        <v>16260.52</v>
      </c>
      <c r="O10" s="1">
        <v>16260.52</v>
      </c>
      <c r="P10" s="1">
        <v>216.2791</v>
      </c>
      <c r="Q10" s="1">
        <v>217.0985</v>
      </c>
      <c r="R10" s="1">
        <v>40353.160000000003</v>
      </c>
      <c r="S10" s="1">
        <v>40353.160000000003</v>
      </c>
    </row>
    <row r="11" spans="1:20" x14ac:dyDescent="0.25">
      <c r="A11">
        <v>8</v>
      </c>
      <c r="B11" s="1">
        <f t="shared" si="0"/>
        <v>93714.433000000019</v>
      </c>
      <c r="C11" s="2">
        <v>4.5439379999999998</v>
      </c>
      <c r="D11" s="1">
        <f t="shared" si="2"/>
        <v>23420.813654284753</v>
      </c>
      <c r="F11" s="4">
        <f t="shared" si="1"/>
        <v>62.126687339836337</v>
      </c>
      <c r="L11" s="1">
        <v>296.47050000000002</v>
      </c>
      <c r="M11" s="1">
        <v>294.88350000000003</v>
      </c>
      <c r="N11" s="1">
        <v>12328.75</v>
      </c>
      <c r="O11" s="1">
        <v>12328.75</v>
      </c>
      <c r="P11" s="1">
        <v>294.88350000000003</v>
      </c>
      <c r="Q11" s="1">
        <v>296.47050000000002</v>
      </c>
      <c r="R11" s="1">
        <v>46589.08</v>
      </c>
      <c r="S11" s="1">
        <v>46589.08</v>
      </c>
    </row>
    <row r="12" spans="1:20" x14ac:dyDescent="0.25">
      <c r="A12">
        <v>9</v>
      </c>
      <c r="B12" s="1">
        <f t="shared" si="0"/>
        <v>121003.64389999998</v>
      </c>
      <c r="C12" s="2">
        <v>5.579313</v>
      </c>
      <c r="D12" s="1">
        <f t="shared" si="2"/>
        <v>26356.837764095093</v>
      </c>
      <c r="F12" s="4">
        <f t="shared" si="1"/>
        <v>58.564243118512614</v>
      </c>
      <c r="L12" s="1">
        <v>383.7629</v>
      </c>
      <c r="M12" s="1">
        <v>381.01510000000002</v>
      </c>
      <c r="N12" s="1">
        <v>9300.7109999999993</v>
      </c>
      <c r="O12" s="1">
        <v>9300.7119999999995</v>
      </c>
      <c r="P12" s="1">
        <v>381.01510000000002</v>
      </c>
      <c r="Q12" s="1">
        <v>383.7629</v>
      </c>
      <c r="R12" s="1">
        <v>55393.15</v>
      </c>
      <c r="S12" s="1">
        <v>55393.15</v>
      </c>
    </row>
    <row r="13" spans="1:20" x14ac:dyDescent="0.25">
      <c r="A13">
        <v>10</v>
      </c>
      <c r="B13" s="1">
        <f t="shared" si="0"/>
        <v>151494.61909999998</v>
      </c>
      <c r="C13" s="2">
        <v>6.6530690000000003</v>
      </c>
      <c r="D13" s="1">
        <f t="shared" si="2"/>
        <v>28396.558622256816</v>
      </c>
      <c r="F13" s="4">
        <f t="shared" si="1"/>
        <v>56.421721248640196</v>
      </c>
      <c r="L13" s="1">
        <v>472.54950000000002</v>
      </c>
      <c r="M13" s="1">
        <v>468.21899999999999</v>
      </c>
      <c r="N13" s="1">
        <v>6934.2860000000001</v>
      </c>
      <c r="O13" s="1">
        <v>6934.2870000000003</v>
      </c>
      <c r="P13" s="1">
        <v>468.21890000000002</v>
      </c>
      <c r="Q13" s="1">
        <v>472.54950000000002</v>
      </c>
      <c r="R13" s="1">
        <v>66495.34</v>
      </c>
      <c r="S13" s="1">
        <v>66495.34</v>
      </c>
    </row>
    <row r="14" spans="1:20" x14ac:dyDescent="0.25">
      <c r="A14">
        <v>11</v>
      </c>
      <c r="B14" s="1">
        <f t="shared" si="0"/>
        <v>185117.55309999999</v>
      </c>
      <c r="C14" s="2">
        <v>7.7684199999999999</v>
      </c>
      <c r="D14" s="1">
        <f t="shared" si="2"/>
        <v>30145.607974530012</v>
      </c>
      <c r="F14" s="4">
        <f t="shared" si="1"/>
        <v>54.760469497891407</v>
      </c>
      <c r="L14" s="1">
        <v>565.38210000000004</v>
      </c>
      <c r="M14" s="1">
        <v>558.98</v>
      </c>
      <c r="N14" s="1">
        <v>5409.8119999999999</v>
      </c>
      <c r="O14" s="1">
        <v>5409.8130000000001</v>
      </c>
      <c r="P14" s="1">
        <v>558.97990000000004</v>
      </c>
      <c r="Q14" s="1">
        <v>565.38210000000004</v>
      </c>
      <c r="R14" s="1">
        <v>80032.759999999995</v>
      </c>
      <c r="S14" s="1">
        <v>80032.759999999995</v>
      </c>
    </row>
    <row r="15" spans="1:20" x14ac:dyDescent="0.25">
      <c r="L15" s="1">
        <v>662.71519999999998</v>
      </c>
      <c r="M15" s="1">
        <v>653.71190000000001</v>
      </c>
      <c r="N15" s="1">
        <v>4417.84</v>
      </c>
      <c r="O15" s="1">
        <v>4417.8410000000003</v>
      </c>
      <c r="P15" s="1">
        <v>653.71180000000004</v>
      </c>
      <c r="Q15" s="1">
        <v>662.71519999999998</v>
      </c>
      <c r="R15" s="1">
        <v>95660.19</v>
      </c>
      <c r="S15" s="1">
        <v>95660.19</v>
      </c>
    </row>
    <row r="17" spans="1:20" x14ac:dyDescent="0.25">
      <c r="L17" s="3" t="s">
        <v>23</v>
      </c>
    </row>
    <row r="18" spans="1:20" x14ac:dyDescent="0.25">
      <c r="L18" t="s">
        <v>18</v>
      </c>
      <c r="P18" s="1">
        <v>1431205.72224</v>
      </c>
    </row>
    <row r="20" spans="1:20" x14ac:dyDescent="0.25">
      <c r="L20" s="3" t="s">
        <v>24</v>
      </c>
    </row>
    <row r="21" spans="1:20" x14ac:dyDescent="0.25">
      <c r="L21" t="s">
        <v>19</v>
      </c>
      <c r="P21" s="1">
        <v>858600</v>
      </c>
    </row>
    <row r="25" spans="1:20" ht="18.75" x14ac:dyDescent="0.3">
      <c r="A25" s="5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25">
      <c r="A26" s="3" t="s">
        <v>2</v>
      </c>
      <c r="B26" s="3" t="s">
        <v>17</v>
      </c>
      <c r="L26" s="3" t="s">
        <v>26</v>
      </c>
      <c r="O26" s="3" t="s">
        <v>27</v>
      </c>
    </row>
    <row r="27" spans="1:20" x14ac:dyDescent="0.25">
      <c r="A27" t="s">
        <v>0</v>
      </c>
      <c r="B27" t="s">
        <v>16</v>
      </c>
      <c r="L27" s="4" t="s">
        <v>15</v>
      </c>
      <c r="M27" t="s">
        <v>16</v>
      </c>
      <c r="O27" s="4" t="s">
        <v>15</v>
      </c>
      <c r="P27" t="s">
        <v>16</v>
      </c>
    </row>
    <row r="28" spans="1:20" x14ac:dyDescent="0.25">
      <c r="A28" s="2"/>
      <c r="B28" s="4"/>
      <c r="C28" s="2"/>
      <c r="L28" s="4">
        <v>0</v>
      </c>
      <c r="M28" s="4">
        <v>0</v>
      </c>
      <c r="O28">
        <v>0</v>
      </c>
      <c r="P28" s="4">
        <v>0</v>
      </c>
    </row>
    <row r="29" spans="1:20" x14ac:dyDescent="0.25">
      <c r="A29" s="2">
        <f>(C5+C4)/2</f>
        <v>6.3435549999999993E-2</v>
      </c>
      <c r="B29" s="4">
        <f>(R30+R29)/2</f>
        <v>69.536410000000004</v>
      </c>
      <c r="C29" s="2"/>
      <c r="L29" s="4">
        <v>1</v>
      </c>
      <c r="M29" s="4">
        <v>69.443100000000001</v>
      </c>
      <c r="O29">
        <v>1</v>
      </c>
      <c r="P29" s="4">
        <v>60.278210000000001</v>
      </c>
      <c r="R29" s="4">
        <f t="shared" ref="R29:R35" si="3">M29</f>
        <v>69.443100000000001</v>
      </c>
    </row>
    <row r="30" spans="1:20" x14ac:dyDescent="0.25">
      <c r="A30" s="2">
        <f t="shared" ref="A30:A38" si="4">(C6+C5)/2</f>
        <v>0.30723595000000004</v>
      </c>
      <c r="B30" s="4">
        <f t="shared" ref="B30:B38" si="5">(R31+R30)/2</f>
        <v>69.533760000000001</v>
      </c>
      <c r="C30" s="2"/>
      <c r="L30" s="4">
        <v>2</v>
      </c>
      <c r="M30" s="4">
        <v>69.629720000000006</v>
      </c>
      <c r="O30">
        <v>2</v>
      </c>
      <c r="P30" s="4">
        <v>60.279319999999998</v>
      </c>
      <c r="R30" s="4">
        <f t="shared" si="3"/>
        <v>69.629720000000006</v>
      </c>
    </row>
    <row r="31" spans="1:20" x14ac:dyDescent="0.25">
      <c r="A31" s="2">
        <f t="shared" si="4"/>
        <v>0.75990019999999991</v>
      </c>
      <c r="B31" s="4">
        <f t="shared" si="5"/>
        <v>69.01464</v>
      </c>
      <c r="C31" s="2"/>
      <c r="L31" s="4">
        <v>3</v>
      </c>
      <c r="M31" s="4">
        <v>69.437799999999996</v>
      </c>
      <c r="O31">
        <v>3</v>
      </c>
      <c r="P31" s="4">
        <v>60.293320000000001</v>
      </c>
      <c r="R31" s="4">
        <f t="shared" si="3"/>
        <v>69.437799999999996</v>
      </c>
    </row>
    <row r="32" spans="1:20" x14ac:dyDescent="0.25">
      <c r="A32" s="2">
        <f t="shared" si="4"/>
        <v>1.3838865</v>
      </c>
      <c r="B32" s="4">
        <f t="shared" si="5"/>
        <v>67.224345</v>
      </c>
      <c r="C32" s="2"/>
      <c r="L32" s="4">
        <v>4</v>
      </c>
      <c r="M32" s="4">
        <v>68.591480000000004</v>
      </c>
      <c r="O32">
        <v>4</v>
      </c>
      <c r="P32" s="4">
        <v>60.33466</v>
      </c>
      <c r="R32" s="4">
        <f t="shared" si="3"/>
        <v>68.591480000000004</v>
      </c>
    </row>
    <row r="33" spans="1:20" x14ac:dyDescent="0.25">
      <c r="A33" s="2">
        <f t="shared" si="4"/>
        <v>2.1584915000000002</v>
      </c>
      <c r="B33" s="4">
        <f t="shared" si="5"/>
        <v>65.529564999999991</v>
      </c>
      <c r="C33" s="2"/>
      <c r="L33" s="4">
        <v>5</v>
      </c>
      <c r="M33" s="4">
        <v>65.857209999999995</v>
      </c>
      <c r="O33">
        <v>5</v>
      </c>
      <c r="P33" s="4">
        <v>60.415700000000001</v>
      </c>
      <c r="R33" s="4">
        <f t="shared" si="3"/>
        <v>65.857209999999995</v>
      </c>
    </row>
    <row r="34" spans="1:20" x14ac:dyDescent="0.25">
      <c r="A34" s="2">
        <f t="shared" si="4"/>
        <v>3.0500734999999999</v>
      </c>
      <c r="B34" s="4">
        <f t="shared" si="5"/>
        <v>64.162390000000002</v>
      </c>
      <c r="C34" s="2"/>
      <c r="L34" s="4">
        <v>6</v>
      </c>
      <c r="M34" s="4">
        <v>65.201920000000001</v>
      </c>
      <c r="O34">
        <v>6</v>
      </c>
      <c r="P34" s="4">
        <v>60.549849999999999</v>
      </c>
      <c r="R34" s="4">
        <f t="shared" si="3"/>
        <v>65.201920000000001</v>
      </c>
    </row>
    <row r="35" spans="1:20" x14ac:dyDescent="0.25">
      <c r="A35" s="2">
        <f t="shared" si="4"/>
        <v>4.0313369999999997</v>
      </c>
      <c r="B35" s="4">
        <f t="shared" si="5"/>
        <v>61.488020000000006</v>
      </c>
      <c r="C35" s="2"/>
      <c r="L35" s="4">
        <v>7</v>
      </c>
      <c r="M35" s="4">
        <v>63.122860000000003</v>
      </c>
      <c r="O35">
        <v>7</v>
      </c>
      <c r="P35" s="4">
        <v>60.743920000000003</v>
      </c>
      <c r="R35" s="4">
        <f t="shared" si="3"/>
        <v>63.122860000000003</v>
      </c>
    </row>
    <row r="36" spans="1:20" x14ac:dyDescent="0.25">
      <c r="A36" s="2">
        <f t="shared" si="4"/>
        <v>5.0616254999999999</v>
      </c>
      <c r="B36" s="4">
        <f t="shared" si="5"/>
        <v>58.743395</v>
      </c>
      <c r="C36" s="2"/>
      <c r="L36" s="4">
        <v>8</v>
      </c>
      <c r="M36" s="4">
        <v>61.003390000000003</v>
      </c>
      <c r="O36">
        <v>8</v>
      </c>
      <c r="P36" s="4">
        <v>59.853180000000002</v>
      </c>
      <c r="R36" s="4">
        <f>P36</f>
        <v>59.853180000000002</v>
      </c>
    </row>
    <row r="37" spans="1:20" x14ac:dyDescent="0.25">
      <c r="A37" s="2">
        <f t="shared" si="4"/>
        <v>6.1161910000000006</v>
      </c>
      <c r="B37" s="4">
        <f t="shared" si="5"/>
        <v>56.724104999999994</v>
      </c>
      <c r="C37" s="2"/>
      <c r="L37" s="4">
        <v>9</v>
      </c>
      <c r="M37" s="4">
        <v>61.325629999999997</v>
      </c>
      <c r="O37">
        <v>9</v>
      </c>
      <c r="P37" s="4">
        <v>57.633609999999997</v>
      </c>
      <c r="R37" s="4">
        <f>P37</f>
        <v>57.633609999999997</v>
      </c>
    </row>
    <row r="38" spans="1:20" x14ac:dyDescent="0.25">
      <c r="A38" s="2">
        <f t="shared" si="4"/>
        <v>7.2107445000000006</v>
      </c>
      <c r="B38" s="4">
        <f t="shared" si="5"/>
        <v>55.120004999999999</v>
      </c>
      <c r="C38" s="2"/>
      <c r="L38" s="4">
        <v>10</v>
      </c>
      <c r="M38" s="4">
        <v>61.728000000000002</v>
      </c>
      <c r="O38">
        <v>10</v>
      </c>
      <c r="P38" s="4">
        <v>55.814599999999999</v>
      </c>
      <c r="R38" s="4">
        <f>P38</f>
        <v>55.814599999999999</v>
      </c>
    </row>
    <row r="39" spans="1:20" x14ac:dyDescent="0.25">
      <c r="L39" s="4">
        <v>11</v>
      </c>
      <c r="M39" s="4">
        <v>62.231990000000003</v>
      </c>
      <c r="O39">
        <v>11</v>
      </c>
      <c r="P39" s="4">
        <v>54.425409999999999</v>
      </c>
      <c r="R39" s="4">
        <f>P39</f>
        <v>54.425409999999999</v>
      </c>
    </row>
    <row r="46" spans="1:20" ht="18.75" x14ac:dyDescent="0.3">
      <c r="A46" s="5" t="s">
        <v>28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spans="1:20" x14ac:dyDescent="0.25">
      <c r="A47" s="3" t="s">
        <v>17</v>
      </c>
      <c r="L47" s="3" t="s">
        <v>29</v>
      </c>
    </row>
    <row r="48" spans="1:20" x14ac:dyDescent="0.25">
      <c r="A48" t="s">
        <v>16</v>
      </c>
      <c r="L48" t="s">
        <v>15</v>
      </c>
      <c r="M48" t="s">
        <v>30</v>
      </c>
    </row>
    <row r="49" spans="1:13" x14ac:dyDescent="0.25">
      <c r="A49" s="4">
        <f>M50-M49</f>
        <v>66</v>
      </c>
      <c r="L49">
        <v>170</v>
      </c>
      <c r="M49">
        <v>33.4</v>
      </c>
    </row>
    <row r="50" spans="1:13" x14ac:dyDescent="0.25">
      <c r="L50">
        <v>500</v>
      </c>
      <c r="M50">
        <v>99.4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8F1AE-7DDA-425C-8F8F-BDB9ED22E6ED}">
  <dimension ref="A1:F27"/>
  <sheetViews>
    <sheetView tabSelected="1" workbookViewId="0">
      <selection activeCell="H26" sqref="H26"/>
    </sheetView>
  </sheetViews>
  <sheetFormatPr baseColWidth="10" defaultRowHeight="15" x14ac:dyDescent="0.25"/>
  <cols>
    <col min="1" max="6" width="15.7109375" customWidth="1"/>
  </cols>
  <sheetData>
    <row r="1" spans="1:6" ht="18.75" x14ac:dyDescent="0.3">
      <c r="A1" s="5" t="s">
        <v>31</v>
      </c>
      <c r="B1" s="6"/>
      <c r="C1" s="6"/>
      <c r="D1" s="6"/>
      <c r="E1" s="6"/>
      <c r="F1" s="6"/>
    </row>
    <row r="3" spans="1:6" x14ac:dyDescent="0.25">
      <c r="A3" s="3" t="s">
        <v>37</v>
      </c>
      <c r="C3" s="3" t="s">
        <v>38</v>
      </c>
      <c r="E3" s="3" t="s">
        <v>39</v>
      </c>
    </row>
    <row r="4" spans="1:6" x14ac:dyDescent="0.25">
      <c r="A4" t="s">
        <v>34</v>
      </c>
      <c r="B4" t="s">
        <v>35</v>
      </c>
      <c r="C4" t="s">
        <v>34</v>
      </c>
      <c r="D4" t="s">
        <v>35</v>
      </c>
      <c r="E4" t="s">
        <v>34</v>
      </c>
      <c r="F4" t="s">
        <v>35</v>
      </c>
    </row>
    <row r="5" spans="1:6" x14ac:dyDescent="0.25">
      <c r="A5">
        <v>2.8</v>
      </c>
      <c r="B5" s="2">
        <v>2.7990789999999999</v>
      </c>
      <c r="C5">
        <v>2.89</v>
      </c>
      <c r="D5" s="2">
        <v>2.891254</v>
      </c>
      <c r="E5">
        <v>2.99</v>
      </c>
      <c r="F5" s="2">
        <v>2.9902220000000002</v>
      </c>
    </row>
    <row r="6" spans="1:6" x14ac:dyDescent="0.25">
      <c r="B6" s="2">
        <v>2.7990499999999998</v>
      </c>
      <c r="D6" s="2">
        <v>2.8912279999999999</v>
      </c>
      <c r="F6" s="2">
        <v>2.9902009999999999</v>
      </c>
    </row>
    <row r="7" spans="1:6" x14ac:dyDescent="0.25">
      <c r="B7" s="2">
        <v>2.798851</v>
      </c>
      <c r="D7" s="2">
        <v>2.891035</v>
      </c>
      <c r="F7" s="2">
        <v>2.9900359999999999</v>
      </c>
    </row>
    <row r="8" spans="1:6" x14ac:dyDescent="0.25">
      <c r="B8" s="2">
        <v>2.7989809999999999</v>
      </c>
      <c r="D8" s="2">
        <v>2.8911850000000001</v>
      </c>
      <c r="F8" s="2">
        <v>2.9897499999999999</v>
      </c>
    </row>
    <row r="9" spans="1:6" x14ac:dyDescent="0.25">
      <c r="B9" s="2">
        <v>2.798813</v>
      </c>
      <c r="D9" s="2">
        <v>2.891035</v>
      </c>
      <c r="F9" s="2">
        <v>2.9894479999999999</v>
      </c>
    </row>
    <row r="10" spans="1:6" x14ac:dyDescent="0.25">
      <c r="B10" s="2">
        <v>2.6379250000000001</v>
      </c>
      <c r="D10" s="2">
        <v>2.733425</v>
      </c>
      <c r="F10" s="2">
        <v>2.8876729999999999</v>
      </c>
    </row>
    <row r="11" spans="1:6" x14ac:dyDescent="0.25">
      <c r="B11" s="2">
        <v>2.647049</v>
      </c>
      <c r="D11" s="2">
        <v>2.7403810000000002</v>
      </c>
      <c r="F11" s="2">
        <v>3.0270450000000002</v>
      </c>
    </row>
    <row r="12" spans="1:6" x14ac:dyDescent="0.25">
      <c r="B12" s="2">
        <v>2.605639</v>
      </c>
      <c r="D12" s="2">
        <v>2.7019570000000002</v>
      </c>
      <c r="F12" s="2">
        <v>2.8340450000000001</v>
      </c>
    </row>
    <row r="13" spans="1:6" x14ac:dyDescent="0.25">
      <c r="B13" s="2">
        <v>2.6319210000000002</v>
      </c>
      <c r="D13" s="2">
        <v>2.7205159999999999</v>
      </c>
      <c r="F13" s="2">
        <v>2.8776570000000001</v>
      </c>
    </row>
    <row r="14" spans="1:6" x14ac:dyDescent="0.25">
      <c r="B14" s="2">
        <v>2.6593260000000001</v>
      </c>
      <c r="D14" s="2">
        <v>2.744653</v>
      </c>
      <c r="F14" s="2">
        <v>2.8356349999999999</v>
      </c>
    </row>
    <row r="15" spans="1:6" x14ac:dyDescent="0.25">
      <c r="B15" s="2">
        <v>2.5690200000000001</v>
      </c>
      <c r="D15" s="2">
        <v>2.672282</v>
      </c>
      <c r="F15" s="2">
        <v>2.7042069999999998</v>
      </c>
    </row>
    <row r="16" spans="1:6" x14ac:dyDescent="0.25">
      <c r="B16" s="2">
        <v>2.5871499999999998</v>
      </c>
      <c r="D16" s="2">
        <v>2.6919940000000002</v>
      </c>
      <c r="F16" s="2">
        <v>2.7215609999999999</v>
      </c>
    </row>
    <row r="17" spans="1:6" x14ac:dyDescent="0.25">
      <c r="B17" s="2">
        <v>2.76424</v>
      </c>
      <c r="D17" s="2">
        <v>2.8158889999999999</v>
      </c>
      <c r="F17" s="2">
        <v>2.982059</v>
      </c>
    </row>
    <row r="18" spans="1:6" x14ac:dyDescent="0.25">
      <c r="B18" s="2">
        <v>2.7469030000000001</v>
      </c>
      <c r="D18" s="2">
        <v>2.7555139999999998</v>
      </c>
      <c r="F18" s="2">
        <v>2.8867690000000001</v>
      </c>
    </row>
    <row r="19" spans="1:6" x14ac:dyDescent="0.25">
      <c r="B19" s="2">
        <v>2.533604</v>
      </c>
      <c r="D19" s="2">
        <v>2.647939</v>
      </c>
      <c r="F19" s="2">
        <v>2.8246549999999999</v>
      </c>
    </row>
    <row r="21" spans="1:6" x14ac:dyDescent="0.25">
      <c r="B21" s="7">
        <f>SUM(B9:B19)/COUNTA(B9:B19)</f>
        <v>2.6528718181818185</v>
      </c>
      <c r="D21" s="7">
        <f>SUM(D10:D19)/COUNTA(D10:D19)</f>
        <v>2.7224550000000001</v>
      </c>
      <c r="F21" s="7">
        <f>SUM(F10:F19)/COUNTA(F10:F19)</f>
        <v>2.8581306</v>
      </c>
    </row>
    <row r="24" spans="1:6" x14ac:dyDescent="0.25">
      <c r="B24" t="s">
        <v>34</v>
      </c>
      <c r="C24" t="s">
        <v>35</v>
      </c>
    </row>
    <row r="25" spans="1:6" x14ac:dyDescent="0.25">
      <c r="A25" t="s">
        <v>32</v>
      </c>
      <c r="B25">
        <f>A5</f>
        <v>2.8</v>
      </c>
      <c r="C25" s="4">
        <f>B21</f>
        <v>2.6528718181818185</v>
      </c>
    </row>
    <row r="26" spans="1:6" x14ac:dyDescent="0.25">
      <c r="A26" t="s">
        <v>36</v>
      </c>
      <c r="B26">
        <f>C5</f>
        <v>2.89</v>
      </c>
      <c r="C26" s="4">
        <f>D21</f>
        <v>2.7224550000000001</v>
      </c>
    </row>
    <row r="27" spans="1:6" x14ac:dyDescent="0.25">
      <c r="A27" t="s">
        <v>33</v>
      </c>
      <c r="B27">
        <f>E5</f>
        <v>2.99</v>
      </c>
      <c r="C27" s="4">
        <f>F21</f>
        <v>2.8581306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Case study - Barge</vt:lpstr>
      <vt:lpstr>Case study - Wind turbine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</dc:creator>
  <cp:lastModifiedBy>Ida Synnøve Hystad</cp:lastModifiedBy>
  <dcterms:created xsi:type="dcterms:W3CDTF">2015-06-05T18:19:34Z</dcterms:created>
  <dcterms:modified xsi:type="dcterms:W3CDTF">2024-01-20T09:39:19Z</dcterms:modified>
</cp:coreProperties>
</file>